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90981182 ESE HOSP PADRE CLEMENTE GIRALDO\"/>
    </mc:Choice>
  </mc:AlternateContent>
  <xr:revisionPtr revIDLastSave="0" documentId="13_ncr:1_{CE4F4D5F-0578-46EB-82CE-44623C25D17A}" xr6:coauthVersionLast="47" xr6:coauthVersionMax="47" xr10:uidLastSave="{00000000-0000-0000-0000-000000000000}"/>
  <bookViews>
    <workbookView xWindow="-110" yWindow="-110" windowWidth="19420" windowHeight="11500" activeTab="2" xr2:uid="{E3B2435E-BBAF-4C41-9BA0-D6F54043E801}"/>
  </bookViews>
  <sheets>
    <sheet name="INFO IPS" sheetId="1" r:id="rId1"/>
    <sheet name="ESTADO DE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4" l="1"/>
  <c r="G32" i="4"/>
  <c r="C32" i="4"/>
  <c r="G31" i="4"/>
  <c r="C31" i="4"/>
  <c r="G30" i="4"/>
  <c r="C30" i="4"/>
  <c r="I24" i="4"/>
  <c r="I23" i="4"/>
  <c r="H23" i="4"/>
  <c r="I22" i="4"/>
  <c r="H22" i="4"/>
  <c r="I21" i="4"/>
  <c r="H21" i="4"/>
  <c r="I20" i="4"/>
  <c r="H20" i="4"/>
  <c r="I19" i="4"/>
  <c r="H19" i="4"/>
  <c r="H18" i="4"/>
  <c r="H17" i="4" s="1"/>
  <c r="C12" i="4"/>
  <c r="C9" i="4"/>
  <c r="I30" i="3"/>
  <c r="H30" i="3"/>
  <c r="I28" i="3"/>
  <c r="H28" i="3"/>
  <c r="I25" i="3"/>
  <c r="H25" i="3"/>
  <c r="C9" i="3"/>
  <c r="AJ1" i="2"/>
  <c r="AI1" i="2"/>
  <c r="AH1" i="2"/>
  <c r="AG1" i="2"/>
  <c r="AF1" i="2"/>
  <c r="AE1" i="2"/>
  <c r="AD1" i="2"/>
  <c r="AC1" i="2"/>
  <c r="AB1" i="2"/>
  <c r="AA1" i="2"/>
  <c r="T1" i="2"/>
  <c r="N1" i="2"/>
  <c r="J1" i="2"/>
  <c r="I1" i="2"/>
  <c r="I17" i="4" l="1"/>
  <c r="I32" i="3"/>
  <c r="H32" i="3"/>
  <c r="H33" i="3" s="1"/>
  <c r="H24" i="4"/>
  <c r="L1" i="2"/>
  <c r="H15" i="1"/>
  <c r="I33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J12" authorId="0" shapeId="0" xr:uid="{22F7C9CB-5742-43ED-BC1F-A2A34A54924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</commentList>
</comments>
</file>

<file path=xl/sharedStrings.xml><?xml version="1.0" encoding="utf-8"?>
<sst xmlns="http://schemas.openxmlformats.org/spreadsheetml/2006/main" count="137" uniqueCount="113">
  <si>
    <t>NUMERO</t>
  </si>
  <si>
    <t>FECHA</t>
  </si>
  <si>
    <t>CAJA DE COMPENSACION FAMILIAR DEL VALLE DEL CAUCA - COMFENAL</t>
  </si>
  <si>
    <t>FA</t>
  </si>
  <si>
    <t>REGIMEN</t>
  </si>
  <si>
    <t>NIT</t>
  </si>
  <si>
    <t xml:space="preserve">NOMBRE </t>
  </si>
  <si>
    <t>PREFIJO</t>
  </si>
  <si>
    <t>SALDO</t>
  </si>
  <si>
    <t>SEDE QUE IPS PARA CONCILIAR  Granada Antioquia</t>
  </si>
  <si>
    <t>PERSONA DE CONTACTO</t>
  </si>
  <si>
    <t>Maricela Tobón Aristizabal</t>
  </si>
  <si>
    <t>CORREO ELECTRONICO</t>
  </si>
  <si>
    <t>carterahpcg@gmail.com</t>
  </si>
  <si>
    <t>TELEFONO CONTACTO                 FIJO 8320 102 8320 742  EXT 106</t>
  </si>
  <si>
    <t xml:space="preserve">        NIT    890981182-1</t>
  </si>
  <si>
    <t>NOMRE DE IPS: ESE HOSPITAL PADRE CLEMENTE GIRALDO</t>
  </si>
  <si>
    <t>CONTRIBUTIVO</t>
  </si>
  <si>
    <t>MODALIDAD CONTRATACION</t>
  </si>
  <si>
    <t>NIT PRESTADOR</t>
  </si>
  <si>
    <t>NOMBRE PRESTADOR</t>
  </si>
  <si>
    <t>EVENTO</t>
  </si>
  <si>
    <t xml:space="preserve">ESE HOSPITAL PADRE CLEMENTE GIRALDO </t>
  </si>
  <si>
    <t>VALOR</t>
  </si>
  <si>
    <t>TOTAL</t>
  </si>
  <si>
    <t>NIT IPS</t>
  </si>
  <si>
    <t>Nombre IPS</t>
  </si>
  <si>
    <t>Prefijo Factura</t>
  </si>
  <si>
    <t>Numero Factura</t>
  </si>
  <si>
    <t>FACTURA</t>
  </si>
  <si>
    <t>LLAVE</t>
  </si>
  <si>
    <t>IPS Fecha factura</t>
  </si>
  <si>
    <t>IPS Fecha radicado</t>
  </si>
  <si>
    <t>IPS Valor Factura</t>
  </si>
  <si>
    <t>IPS Saldo Factura</t>
  </si>
  <si>
    <t>Tipo de Contrato</t>
  </si>
  <si>
    <t>ESTADO CARTERA ANTERIOR</t>
  </si>
  <si>
    <t>ESTADO EPS 09-04-2025</t>
  </si>
  <si>
    <t>POR PAGAR SAP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</si>
  <si>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</si>
  <si>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</si>
  <si>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</si>
  <si>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</si>
  <si>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</si>
  <si>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</si>
  <si>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</si>
  <si>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</si>
  <si>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</si>
  <si>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</si>
  <si>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</si>
  <si>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</si>
  <si>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</si>
  <si>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</si>
  <si>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</si>
  <si>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</si>
  <si>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</si>
  <si>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</si>
  <si>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</si>
  <si>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</si>
  <si>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</si>
  <si>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</si>
  <si>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</si>
  <si>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</si>
  <si>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</si>
  <si>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</si>
  <si>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</si>
  <si>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ESE HOSPITAL PADRE CLEMENTE GIRALDO</t>
  </si>
  <si>
    <t>FA270081</t>
  </si>
  <si>
    <t>890981182_FA270081</t>
  </si>
  <si>
    <t>Finalizada</t>
  </si>
  <si>
    <t>Atención inicial de urgencias</t>
  </si>
  <si>
    <t>URG-2024-59</t>
  </si>
  <si>
    <t>FA282788</t>
  </si>
  <si>
    <t>890981182_FA282788</t>
  </si>
  <si>
    <t>Factura pendiente en programacion de pago</t>
  </si>
  <si>
    <t>Factura Cancelada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</si>
  <si>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</si>
  <si>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</si>
  <si>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</si>
  <si>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</si>
  <si>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</si>
  <si>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</si>
  <si>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</si>
  <si>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</si>
  <si>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</si>
  <si>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</si>
  <si>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</si>
  <si>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</si>
  <si>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</si>
  <si>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</si>
  <si>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</si>
  <si>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</si>
  <si>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</si>
  <si>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</si>
  <si>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</si>
  <si>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Lizeth Ome 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</si>
  <si>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</si>
  <si>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</si>
  <si>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</si>
  <si>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</si>
  <si>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</si>
  <si>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</si>
  <si>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</si>
  <si>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</si>
  <si>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</si>
  <si>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</si>
  <si>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</si>
  <si>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ESE HOSPITAL PADRE CLEMENTE GIRALDO</t>
  </si>
  <si>
    <t>A continuacion me permito remitir nuestra respuesta al estado de cartera presentado en la fecha: 01/04/2025</t>
  </si>
  <si>
    <t>Con Corte al dia: 31/03/2025</t>
  </si>
  <si>
    <t>Oscar Enrique Gonzalez Hincapie</t>
  </si>
  <si>
    <t>Gerente</t>
  </si>
  <si>
    <t>NIT: 890981182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</si>
</sst>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_-&quot;€&quot;\ * #,##0_-;\-&quot;€&quot;\ * #,##0_-;_-&quot;€&quot;\ * &quot;-&quot;??_-;_-@_-"/>
    <numFmt numFmtId="167" formatCode="_-* #,##0_-;\-* #,##0_-;_-* &quot;-&quot;??_-;_-@_-"/>
    <numFmt numFmtId="168" formatCode="[$-240A]d&quot; de &quot;mmmm&quot; de &quot;yyyy;@"/>
    <numFmt numFmtId="169" formatCode="&quot;$&quot;\ #,##0;[Red]&quot;$&quot;\ #,##0"/>
    <numFmt numFmtId="170" formatCode="[$$-240A]\ #,##0;\-[$$-240A]\ #,##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8"/>
      <color theme="1"/>
      <name val="Tahoma"/>
      <family val="2"/>
    </font>
    <font>
      <sz val="8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43" fontId="5" fillId="0" borderId="0" applyFont="0" applyFill="0" applyBorder="0" applyAlignment="0" applyProtection="0"/>
    <xf numFmtId="0" fontId="9" fillId="0" borderId="0"/>
    <xf numFmtId="44" fontId="5" fillId="0" borderId="0" applyFont="0" applyFill="0" applyBorder="0" applyAlignment="0" applyProtection="0"/>
    <xf numFmtId="0" fontId="9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13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1" applyAlignment="1">
      <alignment horizontal="left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9" fillId="0" borderId="1" xfId="3" applyBorder="1"/>
    <xf numFmtId="43" fontId="9" fillId="0" borderId="1" xfId="2" applyFont="1" applyBorder="1"/>
    <xf numFmtId="43" fontId="1" fillId="0" borderId="0" xfId="2" applyFont="1"/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64" fontId="10" fillId="0" borderId="1" xfId="4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5" fontId="10" fillId="3" borderId="1" xfId="4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4" fontId="10" fillId="4" borderId="1" xfId="0" applyNumberFormat="1" applyFont="1" applyFill="1" applyBorder="1" applyAlignment="1">
      <alignment horizontal="center" vertical="center" wrapText="1"/>
    </xf>
    <xf numFmtId="164" fontId="10" fillId="5" borderId="1" xfId="4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166" fontId="10" fillId="2" borderId="1" xfId="4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/>
    </xf>
    <xf numFmtId="164" fontId="12" fillId="0" borderId="1" xfId="4" applyNumberFormat="1" applyFont="1" applyBorder="1" applyAlignment="1">
      <alignment horizontal="center" vertical="center"/>
    </xf>
    <xf numFmtId="1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16" fontId="12" fillId="0" borderId="0" xfId="0" applyNumberFormat="1" applyFont="1" applyAlignment="1">
      <alignment horizontal="center" vertical="center"/>
    </xf>
    <xf numFmtId="14" fontId="12" fillId="0" borderId="0" xfId="0" applyNumberFormat="1" applyFont="1" applyAlignment="1">
      <alignment horizontal="center" vertical="center"/>
    </xf>
    <xf numFmtId="165" fontId="12" fillId="0" borderId="0" xfId="4" applyNumberFormat="1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165" fontId="12" fillId="0" borderId="0" xfId="0" applyNumberFormat="1" applyFont="1" applyAlignment="1">
      <alignment horizontal="center" vertical="center"/>
    </xf>
    <xf numFmtId="164" fontId="12" fillId="0" borderId="0" xfId="4" applyNumberFormat="1" applyFont="1" applyAlignment="1">
      <alignment horizontal="center" vertical="center"/>
    </xf>
    <xf numFmtId="14" fontId="13" fillId="0" borderId="1" xfId="3" applyNumberFormat="1" applyFont="1" applyBorder="1" applyAlignment="1">
      <alignment horizontal="center" vertical="center"/>
    </xf>
    <xf numFmtId="14" fontId="0" fillId="0" borderId="0" xfId="0" applyNumberFormat="1"/>
    <xf numFmtId="164" fontId="13" fillId="0" borderId="1" xfId="4" applyNumberFormat="1" applyFont="1" applyBorder="1" applyAlignment="1">
      <alignment horizontal="center" vertical="center"/>
    </xf>
    <xf numFmtId="164" fontId="0" fillId="0" borderId="0" xfId="4" applyNumberFormat="1" applyFont="1"/>
    <xf numFmtId="3" fontId="12" fillId="0" borderId="1" xfId="0" applyNumberFormat="1" applyFont="1" applyBorder="1" applyAlignment="1">
      <alignment horizontal="center" vertical="center"/>
    </xf>
    <xf numFmtId="0" fontId="12" fillId="0" borderId="1" xfId="4" applyNumberFormat="1" applyFont="1" applyBorder="1" applyAlignment="1">
      <alignment horizontal="center" vertical="center"/>
    </xf>
    <xf numFmtId="14" fontId="12" fillId="0" borderId="1" xfId="4" applyNumberFormat="1" applyFont="1" applyBorder="1" applyAlignment="1">
      <alignment horizontal="center" vertical="center"/>
    </xf>
    <xf numFmtId="0" fontId="14" fillId="0" borderId="0" xfId="5" applyFont="1"/>
    <xf numFmtId="0" fontId="14" fillId="0" borderId="2" xfId="5" applyFont="1" applyBorder="1" applyAlignment="1">
      <alignment horizontal="centerContinuous"/>
    </xf>
    <xf numFmtId="0" fontId="14" fillId="0" borderId="3" xfId="5" applyFont="1" applyBorder="1" applyAlignment="1">
      <alignment horizontal="centerContinuous"/>
    </xf>
    <xf numFmtId="0" fontId="14" fillId="0" borderId="6" xfId="5" applyFont="1" applyBorder="1" applyAlignment="1">
      <alignment horizontal="centerContinuous"/>
    </xf>
    <xf numFmtId="0" fontId="14" fillId="0" borderId="7" xfId="5" applyFont="1" applyBorder="1" applyAlignment="1">
      <alignment horizontal="centerContinuous"/>
    </xf>
    <xf numFmtId="0" fontId="15" fillId="0" borderId="2" xfId="5" applyFont="1" applyBorder="1" applyAlignment="1">
      <alignment horizontal="centerContinuous" vertical="center"/>
    </xf>
    <xf numFmtId="0" fontId="15" fillId="0" borderId="4" xfId="5" applyFont="1" applyBorder="1" applyAlignment="1">
      <alignment horizontal="centerContinuous" vertical="center"/>
    </xf>
    <xf numFmtId="0" fontId="15" fillId="0" borderId="3" xfId="5" applyFont="1" applyBorder="1" applyAlignment="1">
      <alignment horizontal="centerContinuous" vertical="center"/>
    </xf>
    <xf numFmtId="0" fontId="15" fillId="0" borderId="5" xfId="5" applyFont="1" applyBorder="1" applyAlignment="1">
      <alignment horizontal="centerContinuous" vertical="center"/>
    </xf>
    <xf numFmtId="0" fontId="15" fillId="0" borderId="6" xfId="5" applyFont="1" applyBorder="1" applyAlignment="1">
      <alignment horizontal="centerContinuous" vertical="center"/>
    </xf>
    <xf numFmtId="0" fontId="15" fillId="0" borderId="0" xfId="5" applyFont="1" applyAlignment="1">
      <alignment horizontal="centerContinuous" vertical="center"/>
    </xf>
    <xf numFmtId="0" fontId="15" fillId="0" borderId="12" xfId="5" applyFont="1" applyBorder="1" applyAlignment="1">
      <alignment horizontal="centerContinuous" vertical="center"/>
    </xf>
    <xf numFmtId="0" fontId="14" fillId="0" borderId="8" xfId="5" applyFont="1" applyBorder="1" applyAlignment="1">
      <alignment horizontal="centerContinuous"/>
    </xf>
    <xf numFmtId="0" fontId="14" fillId="0" borderId="10" xfId="5" applyFont="1" applyBorder="1" applyAlignment="1">
      <alignment horizontal="centerContinuous"/>
    </xf>
    <xf numFmtId="0" fontId="15" fillId="0" borderId="8" xfId="5" applyFont="1" applyBorder="1" applyAlignment="1">
      <alignment horizontal="centerContinuous" vertical="center"/>
    </xf>
    <xf numFmtId="0" fontId="15" fillId="0" borderId="9" xfId="5" applyFont="1" applyBorder="1" applyAlignment="1">
      <alignment horizontal="centerContinuous" vertical="center"/>
    </xf>
    <xf numFmtId="0" fontId="15" fillId="0" borderId="10" xfId="5" applyFont="1" applyBorder="1" applyAlignment="1">
      <alignment horizontal="centerContinuous" vertical="center"/>
    </xf>
    <xf numFmtId="0" fontId="15" fillId="0" borderId="11" xfId="5" applyFont="1" applyBorder="1" applyAlignment="1">
      <alignment horizontal="centerContinuous" vertical="center"/>
    </xf>
    <xf numFmtId="0" fontId="14" fillId="0" borderId="6" xfId="5" applyFont="1" applyBorder="1"/>
    <xf numFmtId="0" fontId="14" fillId="0" borderId="7" xfId="5" applyFont="1" applyBorder="1"/>
    <xf numFmtId="0" fontId="15" fillId="0" borderId="0" xfId="5" applyFont="1"/>
    <xf numFmtId="14" fontId="14" fillId="0" borderId="0" xfId="5" applyNumberFormat="1" applyFont="1"/>
    <xf numFmtId="168" fontId="14" fillId="0" borderId="0" xfId="5" applyNumberFormat="1" applyFont="1"/>
    <xf numFmtId="14" fontId="14" fillId="0" borderId="0" xfId="5" applyNumberFormat="1" applyFont="1" applyAlignment="1">
      <alignment horizontal="left"/>
    </xf>
    <xf numFmtId="1" fontId="15" fillId="0" borderId="0" xfId="6" applyNumberFormat="1" applyFont="1" applyAlignment="1">
      <alignment horizontal="center" vertical="center"/>
    </xf>
    <xf numFmtId="165" fontId="15" fillId="0" borderId="0" xfId="5" applyNumberFormat="1" applyFont="1" applyAlignment="1">
      <alignment horizontal="center" vertical="center"/>
    </xf>
    <xf numFmtId="1" fontId="15" fillId="0" borderId="0" xfId="5" applyNumberFormat="1" applyFont="1" applyAlignment="1">
      <alignment horizontal="center"/>
    </xf>
    <xf numFmtId="1" fontId="14" fillId="0" borderId="0" xfId="5" applyNumberFormat="1" applyFont="1" applyAlignment="1">
      <alignment horizontal="center"/>
    </xf>
    <xf numFmtId="169" fontId="14" fillId="0" borderId="0" xfId="5" applyNumberFormat="1" applyFont="1" applyAlignment="1">
      <alignment horizontal="right"/>
    </xf>
    <xf numFmtId="1" fontId="14" fillId="0" borderId="9" xfId="5" applyNumberFormat="1" applyFont="1" applyBorder="1" applyAlignment="1">
      <alignment horizontal="center"/>
    </xf>
    <xf numFmtId="169" fontId="14" fillId="0" borderId="9" xfId="5" applyNumberFormat="1" applyFont="1" applyBorder="1" applyAlignment="1">
      <alignment horizontal="right"/>
    </xf>
    <xf numFmtId="169" fontId="15" fillId="0" borderId="0" xfId="5" applyNumberFormat="1" applyFont="1" applyAlignment="1">
      <alignment horizontal="right"/>
    </xf>
    <xf numFmtId="0" fontId="14" fillId="0" borderId="0" xfId="5" applyFont="1" applyAlignment="1">
      <alignment horizontal="center"/>
    </xf>
    <xf numFmtId="1" fontId="15" fillId="0" borderId="13" xfId="5" applyNumberFormat="1" applyFont="1" applyBorder="1" applyAlignment="1">
      <alignment horizontal="center"/>
    </xf>
    <xf numFmtId="169" fontId="15" fillId="0" borderId="13" xfId="5" applyNumberFormat="1" applyFont="1" applyBorder="1" applyAlignment="1">
      <alignment horizontal="right"/>
    </xf>
    <xf numFmtId="169" fontId="14" fillId="0" borderId="0" xfId="5" applyNumberFormat="1" applyFont="1"/>
    <xf numFmtId="169" fontId="15" fillId="0" borderId="9" xfId="5" applyNumberFormat="1" applyFont="1" applyBorder="1"/>
    <xf numFmtId="169" fontId="14" fillId="0" borderId="9" xfId="5" applyNumberFormat="1" applyFont="1" applyBorder="1"/>
    <xf numFmtId="169" fontId="15" fillId="0" borderId="0" xfId="5" applyNumberFormat="1" applyFont="1"/>
    <xf numFmtId="0" fontId="14" fillId="0" borderId="8" xfId="5" applyFont="1" applyBorder="1"/>
    <xf numFmtId="0" fontId="14" fillId="0" borderId="9" xfId="5" applyFont="1" applyBorder="1"/>
    <xf numFmtId="0" fontId="14" fillId="0" borderId="10" xfId="5" applyFont="1" applyBorder="1"/>
    <xf numFmtId="0" fontId="14" fillId="7" borderId="0" xfId="5" applyFont="1" applyFill="1"/>
    <xf numFmtId="0" fontId="15" fillId="0" borderId="0" xfId="5" applyFont="1" applyAlignment="1">
      <alignment horizontal="center"/>
    </xf>
    <xf numFmtId="1" fontId="15" fillId="0" borderId="0" xfId="6" applyNumberFormat="1" applyFont="1" applyAlignment="1">
      <alignment horizontal="right"/>
    </xf>
    <xf numFmtId="170" fontId="15" fillId="0" borderId="0" xfId="7" applyNumberFormat="1" applyFont="1" applyAlignment="1">
      <alignment horizontal="right"/>
    </xf>
    <xf numFmtId="1" fontId="14" fillId="0" borderId="0" xfId="6" applyNumberFormat="1" applyFont="1" applyAlignment="1">
      <alignment horizontal="right"/>
    </xf>
    <xf numFmtId="170" fontId="14" fillId="0" borderId="0" xfId="7" applyNumberFormat="1" applyFont="1" applyAlignment="1">
      <alignment horizontal="right"/>
    </xf>
    <xf numFmtId="167" fontId="14" fillId="0" borderId="13" xfId="7" applyNumberFormat="1" applyFont="1" applyBorder="1" applyAlignment="1">
      <alignment horizontal="center"/>
    </xf>
    <xf numFmtId="170" fontId="14" fillId="0" borderId="13" xfId="7" applyNumberFormat="1" applyFont="1" applyBorder="1" applyAlignment="1">
      <alignment horizontal="right"/>
    </xf>
    <xf numFmtId="0" fontId="13" fillId="0" borderId="1" xfId="4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5" fillId="0" borderId="2" xfId="5" applyFont="1" applyBorder="1" applyAlignment="1">
      <alignment horizontal="center" vertical="center"/>
    </xf>
    <xf numFmtId="0" fontId="15" fillId="0" borderId="4" xfId="5" applyFont="1" applyBorder="1" applyAlignment="1">
      <alignment horizontal="center" vertical="center"/>
    </xf>
    <xf numFmtId="0" fontId="15" fillId="0" borderId="3" xfId="5" applyFont="1" applyBorder="1" applyAlignment="1">
      <alignment horizontal="center" vertical="center"/>
    </xf>
    <xf numFmtId="0" fontId="15" fillId="0" borderId="8" xfId="5" applyFont="1" applyBorder="1" applyAlignment="1">
      <alignment horizontal="center" vertical="center"/>
    </xf>
    <xf numFmtId="0" fontId="15" fillId="0" borderId="9" xfId="5" applyFont="1" applyBorder="1" applyAlignment="1">
      <alignment horizontal="center" vertical="center"/>
    </xf>
    <xf numFmtId="0" fontId="15" fillId="0" borderId="10" xfId="5" applyFont="1" applyBorder="1" applyAlignment="1">
      <alignment horizontal="center" vertical="center"/>
    </xf>
    <xf numFmtId="0" fontId="15" fillId="0" borderId="5" xfId="5" applyFont="1" applyBorder="1" applyAlignment="1">
      <alignment horizontal="center" vertical="center"/>
    </xf>
    <xf numFmtId="0" fontId="15" fillId="0" borderId="11" xfId="5" applyFont="1" applyBorder="1" applyAlignment="1">
      <alignment horizontal="center" vertical="center"/>
    </xf>
    <xf numFmtId="0" fontId="16" fillId="0" borderId="0" xfId="5" applyFont="1" applyAlignment="1">
      <alignment horizontal="center" vertical="center" wrapText="1"/>
    </xf>
    <xf numFmtId="0" fontId="15" fillId="0" borderId="6" xfId="5" applyFont="1" applyBorder="1" applyAlignment="1">
      <alignment horizontal="center" vertical="center" wrapText="1"/>
    </xf>
    <xf numFmtId="0" fontId="15" fillId="0" borderId="0" xfId="5" applyFont="1" applyAlignment="1">
      <alignment horizontal="center" vertical="center" wrapText="1"/>
    </xf>
    <xf numFmtId="0" fontId="15" fillId="0" borderId="7" xfId="5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</cellXfs>
  <cellStyles count="8">
    <cellStyle name="Hipervínculo" xfId="1" builtinId="8"/>
    <cellStyle name="Millares" xfId="2" builtinId="3"/>
    <cellStyle name="Millares 2 2" xfId="7" xr:uid="{05770D64-1BF1-4AFE-BCE9-4F48B69DE84E}"/>
    <cellStyle name="Millares 3" xfId="6" xr:uid="{7F99FD20-2C5D-4945-9A1F-E4BA6F0B67C9}"/>
    <cellStyle name="Moneda" xfId="4" builtinId="4"/>
    <cellStyle name="Normal" xfId="0" builtinId="0"/>
    <cellStyle name="Normal 2" xfId="3" xr:uid="{22A85313-A2F2-4162-869B-69EB8007F9C3}"/>
    <cellStyle name="Normal 2 2" xfId="5" xr:uid="{DD691CC7-BBBD-4714-9A05-D5183FCF19B2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76200</xdr:colOff>
      <xdr:row>4</xdr:row>
      <xdr:rowOff>99204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C1B0C9B-58F4-416B-9EBA-564FC259B1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904" t="5708" r="26981" b="80266"/>
        <a:stretch>
          <a:fillRect/>
        </a:stretch>
      </xdr:blipFill>
      <xdr:spPr bwMode="auto">
        <a:xfrm>
          <a:off x="0" y="0"/>
          <a:ext cx="1847850" cy="87072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848719B1-4C75-4854-BF1B-44B02B31B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A70490E-93C8-49BE-9C53-6FD1E651CB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B4E695DC-711F-4EB3-A739-AA058D7CC1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0BAA6EF-E567-4568-BAA6-33FCE667EF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hyperlink" Target="mailto:carterahpcg@gmail.com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51034-ED57-43ED-B5EB-20E9F48B25A6}">
  <dimension ref="A4:K15"/>
  <sheetViews>
    <sheetView workbookViewId="0">
      <selection activeCell="C16" sqref="C16"/>
    </sheetView>
  </sheetViews>
  <sheetFormatPr baseColWidth="10" defaultRowHeight="14.5" x14ac:dyDescent="0.35"/>
  <cols>
    <col min="1" max="1" width="15.1796875" customWidth="1"/>
    <col min="3" max="3" width="69.1796875" customWidth="1"/>
    <col min="8" max="8" width="13.7265625" customWidth="1"/>
    <col min="11" max="11" width="39" customWidth="1"/>
  </cols>
  <sheetData>
    <row r="4" spans="1:11" ht="15.5" x14ac:dyDescent="0.35">
      <c r="A4" s="3"/>
      <c r="B4" s="4"/>
      <c r="C4" s="99" t="s">
        <v>16</v>
      </c>
      <c r="D4" s="99"/>
      <c r="E4" s="99"/>
      <c r="F4" s="99"/>
      <c r="G4" s="99"/>
      <c r="H4" s="99"/>
      <c r="I4" s="4"/>
      <c r="J4" s="4"/>
      <c r="K4" s="4"/>
    </row>
    <row r="5" spans="1:11" ht="15.5" x14ac:dyDescent="0.35">
      <c r="A5" s="3"/>
      <c r="C5" s="4" t="s">
        <v>15</v>
      </c>
      <c r="D5" s="4"/>
      <c r="E5" s="4"/>
      <c r="F5" s="4"/>
      <c r="G5" s="4"/>
      <c r="H5" s="4"/>
      <c r="I5" s="4"/>
      <c r="J5" s="4"/>
      <c r="K5" s="4"/>
    </row>
    <row r="6" spans="1:11" ht="15.5" x14ac:dyDescent="0.35">
      <c r="A6" s="3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15.5" x14ac:dyDescent="0.35">
      <c r="A7" s="97" t="s">
        <v>9</v>
      </c>
      <c r="B7" s="97"/>
      <c r="C7" s="97"/>
      <c r="D7" s="97"/>
      <c r="E7" s="97"/>
      <c r="F7" s="97"/>
      <c r="G7" s="97"/>
      <c r="H7" s="97"/>
      <c r="I7" s="97"/>
      <c r="J7" s="97"/>
      <c r="K7" s="97"/>
    </row>
    <row r="8" spans="1:11" ht="15.5" x14ac:dyDescent="0.35">
      <c r="A8" s="3" t="s">
        <v>10</v>
      </c>
      <c r="B8" s="5"/>
      <c r="C8" s="5" t="s">
        <v>11</v>
      </c>
      <c r="D8" s="5"/>
      <c r="E8" s="5"/>
      <c r="F8" s="5"/>
      <c r="G8" s="5"/>
      <c r="H8" s="5"/>
      <c r="I8" s="5"/>
      <c r="J8" s="5"/>
      <c r="K8" s="5"/>
    </row>
    <row r="9" spans="1:11" ht="15.5" x14ac:dyDescent="0.35">
      <c r="A9" s="3" t="s">
        <v>12</v>
      </c>
      <c r="B9" s="5"/>
      <c r="C9" s="6" t="s">
        <v>13</v>
      </c>
      <c r="D9" s="5"/>
      <c r="E9" s="5"/>
      <c r="F9" s="5"/>
      <c r="G9" s="5"/>
      <c r="H9" s="5"/>
      <c r="I9" s="5"/>
      <c r="J9" s="5"/>
      <c r="K9" s="5"/>
    </row>
    <row r="10" spans="1:11" x14ac:dyDescent="0.35">
      <c r="A10" s="98" t="s">
        <v>14</v>
      </c>
      <c r="B10" s="98"/>
      <c r="C10" s="98"/>
      <c r="D10" s="98"/>
      <c r="E10" s="98"/>
      <c r="F10" s="3"/>
      <c r="G10" s="7"/>
      <c r="H10" s="7"/>
      <c r="I10" s="7"/>
      <c r="J10" s="7"/>
      <c r="K10" s="7"/>
    </row>
    <row r="12" spans="1:11" ht="31.5" x14ac:dyDescent="0.35">
      <c r="A12" s="1" t="s">
        <v>4</v>
      </c>
      <c r="B12" s="1" t="s">
        <v>5</v>
      </c>
      <c r="C12" s="1" t="s">
        <v>6</v>
      </c>
      <c r="D12" s="1" t="s">
        <v>7</v>
      </c>
      <c r="E12" s="1" t="s">
        <v>0</v>
      </c>
      <c r="F12" s="1" t="s">
        <v>1</v>
      </c>
      <c r="G12" s="1" t="s">
        <v>23</v>
      </c>
      <c r="H12" s="1" t="s">
        <v>8</v>
      </c>
      <c r="I12" s="8" t="s">
        <v>18</v>
      </c>
      <c r="J12" s="8" t="s">
        <v>19</v>
      </c>
      <c r="K12" s="9" t="s">
        <v>20</v>
      </c>
    </row>
    <row r="13" spans="1:11" ht="18.75" customHeight="1" x14ac:dyDescent="0.35">
      <c r="A13" s="2" t="s">
        <v>17</v>
      </c>
      <c r="B13" s="2">
        <v>890303093</v>
      </c>
      <c r="C13" s="2" t="s">
        <v>2</v>
      </c>
      <c r="D13" s="2" t="s">
        <v>3</v>
      </c>
      <c r="E13" s="11">
        <v>270081</v>
      </c>
      <c r="F13" s="11">
        <v>20240401</v>
      </c>
      <c r="G13" s="12">
        <v>146557</v>
      </c>
      <c r="H13" s="12">
        <v>146557</v>
      </c>
      <c r="I13" s="2" t="s">
        <v>21</v>
      </c>
      <c r="J13" s="2">
        <v>890981182</v>
      </c>
      <c r="K13" s="10" t="s">
        <v>22</v>
      </c>
    </row>
    <row r="14" spans="1:11" ht="19.5" customHeight="1" x14ac:dyDescent="0.35">
      <c r="A14" s="2" t="s">
        <v>17</v>
      </c>
      <c r="B14" s="2">
        <v>890303093</v>
      </c>
      <c r="C14" s="2" t="s">
        <v>2</v>
      </c>
      <c r="D14" s="2" t="s">
        <v>3</v>
      </c>
      <c r="E14" s="11">
        <v>282788</v>
      </c>
      <c r="F14" s="11">
        <v>20250127</v>
      </c>
      <c r="G14" s="12">
        <v>88633</v>
      </c>
      <c r="H14" s="12">
        <v>88633</v>
      </c>
      <c r="I14" s="2" t="s">
        <v>21</v>
      </c>
      <c r="J14" s="2">
        <v>890981182</v>
      </c>
      <c r="K14" s="10" t="s">
        <v>22</v>
      </c>
    </row>
    <row r="15" spans="1:11" x14ac:dyDescent="0.35">
      <c r="G15" s="13" t="s">
        <v>24</v>
      </c>
      <c r="H15" s="13">
        <f>SUM(H13:H14)</f>
        <v>235190</v>
      </c>
    </row>
  </sheetData>
  <mergeCells count="3">
    <mergeCell ref="A7:K7"/>
    <mergeCell ref="A10:E10"/>
    <mergeCell ref="C4:H4"/>
  </mergeCells>
  <hyperlinks>
    <hyperlink ref="C9" r:id="rId1" xr:uid="{EB7FD077-51E5-49A5-BE1A-C9A4A1EDA26F}"/>
  </hyperlinks>
  <pageMargins left="0.7" right="0.7" top="0.75" bottom="0.75" header="0.3" footer="0.3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AD18B-4519-4D4B-A61F-978C878A6EA3}">
  <dimension ref="A1:AO5"/>
  <sheetViews>
    <sheetView workbookViewId="0">
      <selection activeCell="A4" sqref="A4"/>
    </sheetView>
  </sheetViews>
  <sheetFormatPr baseColWidth="10" defaultRowHeight="14.5" x14ac:dyDescent="0.35"/>
  <cols>
    <col min="7" max="7" width="10.90625" style="40"/>
    <col min="38" max="38" width="12.7265625" bestFit="1" customWidth="1"/>
  </cols>
  <sheetData>
    <row r="1" spans="1:41" s="26" customFormat="1" ht="10" x14ac:dyDescent="0.35">
      <c r="A1" s="33"/>
      <c r="G1" s="34"/>
      <c r="H1" s="34"/>
      <c r="I1" s="35">
        <f>+SUBTOTAL(9,I3:I26697)</f>
        <v>235190</v>
      </c>
      <c r="J1" s="35">
        <f>+SUBTOTAL(9,J3:J26697)</f>
        <v>235190</v>
      </c>
      <c r="L1" s="36">
        <f>+J1-SUM(AA1:AI1)</f>
        <v>0</v>
      </c>
      <c r="M1" s="37"/>
      <c r="N1" s="35">
        <f>+SUBTOTAL(9,N3:N26697)</f>
        <v>0</v>
      </c>
      <c r="O1" s="37"/>
      <c r="P1" s="34"/>
      <c r="Q1" s="34"/>
      <c r="R1" s="34"/>
      <c r="S1" s="34"/>
      <c r="T1" s="38">
        <f>+SUBTOTAL(9,T3:T26697)</f>
        <v>0</v>
      </c>
      <c r="U1" s="37"/>
      <c r="V1" s="37"/>
      <c r="W1" s="37"/>
      <c r="X1" s="37"/>
      <c r="Y1" s="37"/>
      <c r="Z1" s="37"/>
      <c r="AA1" s="35">
        <f t="shared" ref="AA1:AJ1" si="0">+SUBTOTAL(9,AA3:AA26697)</f>
        <v>88633</v>
      </c>
      <c r="AB1" s="35">
        <f t="shared" si="0"/>
        <v>0</v>
      </c>
      <c r="AC1" s="35">
        <f t="shared" si="0"/>
        <v>0</v>
      </c>
      <c r="AD1" s="35">
        <f t="shared" si="0"/>
        <v>0</v>
      </c>
      <c r="AE1" s="35">
        <f t="shared" si="0"/>
        <v>0</v>
      </c>
      <c r="AF1" s="35">
        <f t="shared" si="0"/>
        <v>0</v>
      </c>
      <c r="AG1" s="35">
        <f t="shared" si="0"/>
        <v>146557</v>
      </c>
      <c r="AH1" s="35">
        <f t="shared" si="0"/>
        <v>0</v>
      </c>
      <c r="AI1" s="35">
        <f t="shared" si="0"/>
        <v>0</v>
      </c>
      <c r="AJ1" s="35">
        <f t="shared" si="0"/>
        <v>88633</v>
      </c>
      <c r="AK1" s="37"/>
      <c r="AL1" s="37"/>
      <c r="AM1" s="37"/>
      <c r="AN1" s="37"/>
      <c r="AO1" s="35"/>
    </row>
    <row r="2" spans="1:41" s="26" customFormat="1" ht="30" x14ac:dyDescent="0.35">
      <c r="A2" s="14" t="s">
        <v>25</v>
      </c>
      <c r="B2" s="14" t="s">
        <v>26</v>
      </c>
      <c r="C2" s="14" t="s">
        <v>27</v>
      </c>
      <c r="D2" s="14" t="s">
        <v>28</v>
      </c>
      <c r="E2" s="14" t="s">
        <v>29</v>
      </c>
      <c r="F2" s="14" t="s">
        <v>30</v>
      </c>
      <c r="G2" s="15" t="s">
        <v>31</v>
      </c>
      <c r="H2" s="15" t="s">
        <v>32</v>
      </c>
      <c r="I2" s="16" t="s">
        <v>33</v>
      </c>
      <c r="J2" s="16" t="s">
        <v>34</v>
      </c>
      <c r="K2" s="14" t="s">
        <v>35</v>
      </c>
      <c r="L2" s="17" t="s">
        <v>36</v>
      </c>
      <c r="M2" s="18" t="s">
        <v>37</v>
      </c>
      <c r="N2" s="19" t="s">
        <v>38</v>
      </c>
      <c r="O2" s="20" t="s">
        <v>39</v>
      </c>
      <c r="P2" s="21" t="s">
        <v>40</v>
      </c>
      <c r="Q2" s="21" t="s">
        <v>41</v>
      </c>
      <c r="R2" s="21" t="s">
        <v>42</v>
      </c>
      <c r="S2" s="21" t="s">
        <v>43</v>
      </c>
      <c r="T2" s="22" t="s">
        <v>46</v>
      </c>
      <c r="U2" s="23" t="s">
        <v>47</v>
      </c>
      <c r="V2" s="23" t="s">
        <v>48</v>
      </c>
      <c r="W2" s="23" t="s">
        <v>49</v>
      </c>
      <c r="X2" s="23" t="s">
        <v>50</v>
      </c>
      <c r="Y2" s="23" t="s">
        <v>51</v>
      </c>
      <c r="Z2" s="23" t="s">
        <v>52</v>
      </c>
      <c r="AA2" s="24" t="s">
        <v>53</v>
      </c>
      <c r="AB2" s="24" t="s">
        <v>54</v>
      </c>
      <c r="AC2" s="24" t="s">
        <v>55</v>
      </c>
      <c r="AD2" s="24" t="s">
        <v>45</v>
      </c>
      <c r="AE2" s="24" t="s">
        <v>56</v>
      </c>
      <c r="AF2" s="24" t="s">
        <v>44</v>
      </c>
      <c r="AG2" s="24" t="s">
        <v>57</v>
      </c>
      <c r="AH2" s="24" t="s">
        <v>58</v>
      </c>
      <c r="AI2" s="24" t="s">
        <v>59</v>
      </c>
      <c r="AJ2" s="25" t="s">
        <v>60</v>
      </c>
      <c r="AK2" s="25" t="s">
        <v>61</v>
      </c>
      <c r="AL2" s="25" t="s">
        <v>62</v>
      </c>
      <c r="AM2" s="25" t="s">
        <v>63</v>
      </c>
      <c r="AN2" s="25" t="s">
        <v>64</v>
      </c>
      <c r="AO2" s="25" t="s">
        <v>65</v>
      </c>
    </row>
    <row r="3" spans="1:41" s="26" customFormat="1" ht="10" x14ac:dyDescent="0.35">
      <c r="A3" s="27">
        <v>890981182</v>
      </c>
      <c r="B3" s="28" t="s">
        <v>66</v>
      </c>
      <c r="C3" s="28" t="s">
        <v>3</v>
      </c>
      <c r="D3" s="29">
        <v>270081</v>
      </c>
      <c r="E3" s="28" t="s">
        <v>67</v>
      </c>
      <c r="F3" s="28" t="s">
        <v>68</v>
      </c>
      <c r="G3" s="39">
        <v>45383</v>
      </c>
      <c r="H3" s="28"/>
      <c r="I3" s="41">
        <v>146557</v>
      </c>
      <c r="J3" s="41">
        <v>146557</v>
      </c>
      <c r="K3" s="28" t="s">
        <v>21</v>
      </c>
      <c r="L3" s="32" t="s">
        <v>74</v>
      </c>
      <c r="M3" s="32" t="s">
        <v>74</v>
      </c>
      <c r="N3" s="96">
        <v>0</v>
      </c>
      <c r="O3" s="28" t="s">
        <v>69</v>
      </c>
      <c r="P3" s="31">
        <v>45383</v>
      </c>
      <c r="Q3" s="31">
        <v>45383</v>
      </c>
      <c r="R3" s="31">
        <v>45384</v>
      </c>
      <c r="S3" s="31"/>
      <c r="T3" s="96">
        <v>0</v>
      </c>
      <c r="U3" s="28"/>
      <c r="V3" s="28"/>
      <c r="W3" s="28"/>
      <c r="X3" s="28" t="s">
        <v>70</v>
      </c>
      <c r="Y3" s="28"/>
      <c r="Z3" s="28" t="s">
        <v>71</v>
      </c>
      <c r="AA3" s="96">
        <v>0</v>
      </c>
      <c r="AB3" s="96">
        <v>0</v>
      </c>
      <c r="AC3" s="96">
        <v>0</v>
      </c>
      <c r="AD3" s="96">
        <v>0</v>
      </c>
      <c r="AE3" s="96">
        <v>0</v>
      </c>
      <c r="AF3" s="96">
        <v>0</v>
      </c>
      <c r="AG3" s="41">
        <v>146557</v>
      </c>
      <c r="AH3" s="96">
        <v>0</v>
      </c>
      <c r="AI3" s="96">
        <v>0</v>
      </c>
      <c r="AJ3" s="43">
        <v>0</v>
      </c>
      <c r="AK3" s="28"/>
      <c r="AL3" s="28"/>
      <c r="AM3" s="31"/>
      <c r="AN3" s="28"/>
      <c r="AO3" s="96">
        <v>0</v>
      </c>
    </row>
    <row r="4" spans="1:41" s="26" customFormat="1" ht="10" x14ac:dyDescent="0.35">
      <c r="A4" s="27">
        <v>890981182</v>
      </c>
      <c r="B4" s="28" t="s">
        <v>66</v>
      </c>
      <c r="C4" s="28" t="s">
        <v>3</v>
      </c>
      <c r="D4" s="29">
        <v>282788</v>
      </c>
      <c r="E4" s="28" t="s">
        <v>72</v>
      </c>
      <c r="F4" s="28" t="s">
        <v>73</v>
      </c>
      <c r="G4" s="39">
        <v>45684</v>
      </c>
      <c r="H4" s="28"/>
      <c r="I4" s="41">
        <v>88633</v>
      </c>
      <c r="J4" s="41">
        <v>88633</v>
      </c>
      <c r="K4" s="28" t="s">
        <v>21</v>
      </c>
      <c r="L4" s="28"/>
      <c r="M4" s="28" t="s">
        <v>75</v>
      </c>
      <c r="N4" s="96">
        <v>0</v>
      </c>
      <c r="O4" s="28" t="s">
        <v>69</v>
      </c>
      <c r="P4" s="31">
        <v>45684</v>
      </c>
      <c r="Q4" s="31">
        <v>45691</v>
      </c>
      <c r="R4" s="31">
        <v>45713</v>
      </c>
      <c r="S4" s="31"/>
      <c r="T4" s="96">
        <v>0</v>
      </c>
      <c r="U4" s="28"/>
      <c r="V4" s="28"/>
      <c r="W4" s="28"/>
      <c r="X4" s="28" t="s">
        <v>70</v>
      </c>
      <c r="Y4" s="28"/>
      <c r="Z4" s="28" t="s">
        <v>71</v>
      </c>
      <c r="AA4" s="41">
        <v>88633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30">
        <v>88633</v>
      </c>
      <c r="AK4" s="28"/>
      <c r="AL4" s="44">
        <v>2201605224</v>
      </c>
      <c r="AM4" s="45">
        <v>45747</v>
      </c>
      <c r="AN4" s="28"/>
      <c r="AO4" s="30">
        <v>88633</v>
      </c>
    </row>
    <row r="5" spans="1:41" x14ac:dyDescent="0.35">
      <c r="I5" s="42"/>
      <c r="J5" s="42"/>
    </row>
  </sheetData>
  <protectedRanges>
    <protectedRange algorithmName="SHA-512" hashValue="9+ah9tJAD1d4FIK7boMSAp9ZhkqWOsKcliwsS35JSOsk0Aea+c/2yFVjBeVDsv7trYxT+iUP9dPVCIbjcjaMoQ==" saltValue="Z7GArlXd1BdcXotzmJqK/w==" spinCount="100000" sqref="A3:A4" name="Rango1_4_1"/>
    <protectedRange algorithmName="SHA-512" hashValue="9+ah9tJAD1d4FIK7boMSAp9ZhkqWOsKcliwsS35JSOsk0Aea+c/2yFVjBeVDsv7trYxT+iUP9dPVCIbjcjaMoQ==" saltValue="Z7GArlXd1BdcXotzmJqK/w==" spinCount="100000" sqref="B3:B4" name="Rango1_4_3"/>
  </protectedRanges>
  <conditionalFormatting sqref="E1">
    <cfRule type="duplicateValues" dxfId="1" priority="1"/>
  </conditionalFormatting>
  <conditionalFormatting sqref="E2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E8E95-D1D5-462C-ADFC-9E12AB266ACD}">
  <dimension ref="B1:J42"/>
  <sheetViews>
    <sheetView showGridLines="0" tabSelected="1" topLeftCell="A3" zoomScaleNormal="100" workbookViewId="0">
      <selection activeCell="H13" sqref="H13"/>
    </sheetView>
  </sheetViews>
  <sheetFormatPr baseColWidth="10" defaultColWidth="10.90625" defaultRowHeight="12.5" x14ac:dyDescent="0.25"/>
  <cols>
    <col min="1" max="1" width="1" style="46" customWidth="1"/>
    <col min="2" max="2" width="10.90625" style="46"/>
    <col min="3" max="3" width="17.54296875" style="46" customWidth="1"/>
    <col min="4" max="4" width="11.54296875" style="46" customWidth="1"/>
    <col min="5" max="8" width="10.90625" style="46"/>
    <col min="9" max="9" width="22.54296875" style="46" customWidth="1"/>
    <col min="10" max="10" width="14" style="46" customWidth="1"/>
    <col min="11" max="11" width="1.81640625" style="46" customWidth="1"/>
    <col min="12" max="16384" width="10.90625" style="46"/>
  </cols>
  <sheetData>
    <row r="1" spans="2:10" ht="6" customHeight="1" thickBot="1" x14ac:dyDescent="0.3"/>
    <row r="2" spans="2:10" ht="19.5" customHeight="1" x14ac:dyDescent="0.25">
      <c r="B2" s="47"/>
      <c r="C2" s="48"/>
      <c r="D2" s="100" t="s">
        <v>76</v>
      </c>
      <c r="E2" s="101"/>
      <c r="F2" s="101"/>
      <c r="G2" s="101"/>
      <c r="H2" s="101"/>
      <c r="I2" s="102"/>
      <c r="J2" s="106" t="s">
        <v>77</v>
      </c>
    </row>
    <row r="3" spans="2:10" ht="15.75" customHeight="1" thickBot="1" x14ac:dyDescent="0.3">
      <c r="B3" s="49"/>
      <c r="C3" s="50"/>
      <c r="D3" s="103"/>
      <c r="E3" s="104"/>
      <c r="F3" s="104"/>
      <c r="G3" s="104"/>
      <c r="H3" s="104"/>
      <c r="I3" s="105"/>
      <c r="J3" s="107"/>
    </row>
    <row r="4" spans="2:10" ht="13" x14ac:dyDescent="0.25">
      <c r="B4" s="49"/>
      <c r="C4" s="50"/>
      <c r="D4" s="51"/>
      <c r="E4" s="52"/>
      <c r="F4" s="52"/>
      <c r="G4" s="52"/>
      <c r="H4" s="52"/>
      <c r="I4" s="53"/>
      <c r="J4" s="54"/>
    </row>
    <row r="5" spans="2:10" ht="13" x14ac:dyDescent="0.25">
      <c r="B5" s="49"/>
      <c r="C5" s="50"/>
      <c r="D5" s="55" t="s">
        <v>78</v>
      </c>
      <c r="E5" s="56"/>
      <c r="F5" s="56"/>
      <c r="G5" s="56"/>
      <c r="H5" s="56"/>
      <c r="I5" s="57"/>
      <c r="J5" s="57" t="s">
        <v>79</v>
      </c>
    </row>
    <row r="6" spans="2:10" ht="13.5" thickBot="1" x14ac:dyDescent="0.3">
      <c r="B6" s="58"/>
      <c r="C6" s="59"/>
      <c r="D6" s="60"/>
      <c r="E6" s="61"/>
      <c r="F6" s="61"/>
      <c r="G6" s="61"/>
      <c r="H6" s="61"/>
      <c r="I6" s="62"/>
      <c r="J6" s="63"/>
    </row>
    <row r="7" spans="2:10" x14ac:dyDescent="0.25">
      <c r="B7" s="64"/>
      <c r="J7" s="65"/>
    </row>
    <row r="8" spans="2:10" x14ac:dyDescent="0.25">
      <c r="B8" s="64"/>
      <c r="J8" s="65"/>
    </row>
    <row r="9" spans="2:10" x14ac:dyDescent="0.25">
      <c r="B9" s="64"/>
      <c r="C9" s="46" t="str">
        <f ca="1">+CONCATENATE("Santiago de Cali, ",TEXT(TODAY(),"MMMM DD YYYY"))</f>
        <v>Santiago de Cali, abril 15 2025</v>
      </c>
      <c r="J9" s="65"/>
    </row>
    <row r="10" spans="2:10" ht="13" x14ac:dyDescent="0.3">
      <c r="B10" s="64"/>
      <c r="C10" s="66"/>
      <c r="E10" s="67"/>
      <c r="H10" s="68"/>
      <c r="J10" s="65"/>
    </row>
    <row r="11" spans="2:10" x14ac:dyDescent="0.25">
      <c r="B11" s="64"/>
      <c r="J11" s="65"/>
    </row>
    <row r="12" spans="2:10" ht="13" x14ac:dyDescent="0.3">
      <c r="B12" s="64"/>
      <c r="C12" s="66" t="s">
        <v>107</v>
      </c>
      <c r="J12" s="65"/>
    </row>
    <row r="13" spans="2:10" ht="13" x14ac:dyDescent="0.3">
      <c r="B13" s="64"/>
      <c r="C13" s="66" t="s">
        <v>112</v>
      </c>
      <c r="J13" s="65"/>
    </row>
    <row r="14" spans="2:10" x14ac:dyDescent="0.25">
      <c r="B14" s="64"/>
      <c r="J14" s="65"/>
    </row>
    <row r="15" spans="2:10" x14ac:dyDescent="0.25">
      <c r="B15" s="64"/>
      <c r="C15" s="46" t="s">
        <v>108</v>
      </c>
      <c r="J15" s="65"/>
    </row>
    <row r="16" spans="2:10" x14ac:dyDescent="0.25">
      <c r="B16" s="64"/>
      <c r="C16" s="69"/>
      <c r="J16" s="65"/>
    </row>
    <row r="17" spans="2:10" ht="13" x14ac:dyDescent="0.25">
      <c r="B17" s="64"/>
      <c r="C17" s="46" t="s">
        <v>109</v>
      </c>
      <c r="D17" s="67"/>
      <c r="H17" s="70" t="s">
        <v>80</v>
      </c>
      <c r="I17" s="71" t="s">
        <v>81</v>
      </c>
      <c r="J17" s="65"/>
    </row>
    <row r="18" spans="2:10" ht="13" x14ac:dyDescent="0.3">
      <c r="B18" s="64"/>
      <c r="C18" s="66" t="s">
        <v>82</v>
      </c>
      <c r="D18" s="66"/>
      <c r="E18" s="66"/>
      <c r="F18" s="66"/>
      <c r="H18" s="72">
        <v>2</v>
      </c>
      <c r="I18" s="77">
        <v>235190</v>
      </c>
      <c r="J18" s="65"/>
    </row>
    <row r="19" spans="2:10" x14ac:dyDescent="0.25">
      <c r="B19" s="64"/>
      <c r="C19" s="46" t="s">
        <v>83</v>
      </c>
      <c r="H19" s="73">
        <v>1</v>
      </c>
      <c r="I19" s="74">
        <v>88633</v>
      </c>
      <c r="J19" s="65"/>
    </row>
    <row r="20" spans="2:10" x14ac:dyDescent="0.25">
      <c r="B20" s="64"/>
      <c r="C20" s="46" t="s">
        <v>84</v>
      </c>
      <c r="H20" s="73">
        <v>0</v>
      </c>
      <c r="I20" s="74">
        <v>0</v>
      </c>
      <c r="J20" s="65"/>
    </row>
    <row r="21" spans="2:10" x14ac:dyDescent="0.25">
      <c r="B21" s="64"/>
      <c r="C21" s="46" t="s">
        <v>85</v>
      </c>
      <c r="H21" s="73">
        <v>0</v>
      </c>
      <c r="I21" s="74">
        <v>0</v>
      </c>
      <c r="J21" s="65"/>
    </row>
    <row r="22" spans="2:10" x14ac:dyDescent="0.25">
      <c r="B22" s="64"/>
      <c r="C22" s="46" t="s">
        <v>86</v>
      </c>
      <c r="H22" s="73">
        <v>0</v>
      </c>
      <c r="I22" s="74">
        <v>0</v>
      </c>
      <c r="J22" s="65"/>
    </row>
    <row r="23" spans="2:10" x14ac:dyDescent="0.25">
      <c r="B23" s="64"/>
      <c r="C23" s="46" t="s">
        <v>87</v>
      </c>
      <c r="H23" s="73">
        <v>0</v>
      </c>
      <c r="I23" s="74">
        <v>0</v>
      </c>
      <c r="J23" s="65"/>
    </row>
    <row r="24" spans="2:10" ht="13" thickBot="1" x14ac:dyDescent="0.3">
      <c r="B24" s="64"/>
      <c r="C24" s="46" t="s">
        <v>88</v>
      </c>
      <c r="H24" s="75">
        <v>0</v>
      </c>
      <c r="I24" s="76">
        <v>0</v>
      </c>
      <c r="J24" s="65"/>
    </row>
    <row r="25" spans="2:10" ht="13" x14ac:dyDescent="0.3">
      <c r="B25" s="64"/>
      <c r="C25" s="66" t="s">
        <v>89</v>
      </c>
      <c r="D25" s="66"/>
      <c r="E25" s="66"/>
      <c r="F25" s="66"/>
      <c r="H25" s="72">
        <f>H19+H20+H21+H22+H24+H23</f>
        <v>1</v>
      </c>
      <c r="I25" s="77">
        <f>I19+I20+I21+I22+I24+I23</f>
        <v>88633</v>
      </c>
      <c r="J25" s="65"/>
    </row>
    <row r="26" spans="2:10" x14ac:dyDescent="0.25">
      <c r="B26" s="64"/>
      <c r="C26" s="46" t="s">
        <v>90</v>
      </c>
      <c r="H26" s="73">
        <v>1</v>
      </c>
      <c r="I26" s="74">
        <v>146557</v>
      </c>
      <c r="J26" s="65"/>
    </row>
    <row r="27" spans="2:10" ht="13" thickBot="1" x14ac:dyDescent="0.3">
      <c r="B27" s="64"/>
      <c r="C27" s="46" t="s">
        <v>58</v>
      </c>
      <c r="H27" s="75">
        <v>0</v>
      </c>
      <c r="I27" s="76">
        <v>0</v>
      </c>
      <c r="J27" s="65"/>
    </row>
    <row r="28" spans="2:10" ht="13" x14ac:dyDescent="0.3">
      <c r="B28" s="64"/>
      <c r="C28" s="66" t="s">
        <v>91</v>
      </c>
      <c r="D28" s="66"/>
      <c r="E28" s="66"/>
      <c r="F28" s="66"/>
      <c r="H28" s="72">
        <f>H26+H27</f>
        <v>1</v>
      </c>
      <c r="I28" s="77">
        <f>I26+I27</f>
        <v>146557</v>
      </c>
      <c r="J28" s="65"/>
    </row>
    <row r="29" spans="2:10" ht="13.5" thickBot="1" x14ac:dyDescent="0.35">
      <c r="B29" s="64"/>
      <c r="C29" s="46" t="s">
        <v>92</v>
      </c>
      <c r="D29" s="66"/>
      <c r="E29" s="66"/>
      <c r="F29" s="66"/>
      <c r="H29" s="75">
        <v>0</v>
      </c>
      <c r="I29" s="76">
        <v>0</v>
      </c>
      <c r="J29" s="65"/>
    </row>
    <row r="30" spans="2:10" ht="13" x14ac:dyDescent="0.3">
      <c r="B30" s="64"/>
      <c r="C30" s="66" t="s">
        <v>93</v>
      </c>
      <c r="D30" s="66"/>
      <c r="E30" s="66"/>
      <c r="F30" s="66"/>
      <c r="H30" s="73">
        <f>H29</f>
        <v>0</v>
      </c>
      <c r="I30" s="74">
        <f>I29</f>
        <v>0</v>
      </c>
      <c r="J30" s="65"/>
    </row>
    <row r="31" spans="2:10" ht="13" x14ac:dyDescent="0.3">
      <c r="B31" s="64"/>
      <c r="C31" s="66"/>
      <c r="D31" s="66"/>
      <c r="E31" s="66"/>
      <c r="F31" s="66"/>
      <c r="H31" s="78"/>
      <c r="I31" s="77"/>
      <c r="J31" s="65"/>
    </row>
    <row r="32" spans="2:10" ht="13.5" thickBot="1" x14ac:dyDescent="0.35">
      <c r="B32" s="64"/>
      <c r="C32" s="66" t="s">
        <v>94</v>
      </c>
      <c r="D32" s="66"/>
      <c r="H32" s="79">
        <f>H25+H28+H30</f>
        <v>2</v>
      </c>
      <c r="I32" s="80">
        <f>I25+I28+I30</f>
        <v>235190</v>
      </c>
      <c r="J32" s="65"/>
    </row>
    <row r="33" spans="2:10" ht="13.5" thickTop="1" x14ac:dyDescent="0.3">
      <c r="B33" s="64"/>
      <c r="C33" s="66"/>
      <c r="D33" s="66"/>
      <c r="H33" s="81">
        <f>+H18-H32</f>
        <v>0</v>
      </c>
      <c r="I33" s="74">
        <f>+I18-I32</f>
        <v>0</v>
      </c>
      <c r="J33" s="65"/>
    </row>
    <row r="34" spans="2:10" x14ac:dyDescent="0.25">
      <c r="B34" s="64"/>
      <c r="G34" s="81"/>
      <c r="H34" s="81"/>
      <c r="I34" s="81"/>
      <c r="J34" s="65"/>
    </row>
    <row r="35" spans="2:10" ht="14.5" x14ac:dyDescent="0.35">
      <c r="B35" s="64"/>
      <c r="G35" s="81"/>
      <c r="H35"/>
      <c r="I35" s="81"/>
      <c r="J35" s="65"/>
    </row>
    <row r="36" spans="2:10" ht="13" x14ac:dyDescent="0.3">
      <c r="B36" s="64"/>
      <c r="C36" s="66"/>
      <c r="G36" s="81"/>
      <c r="H36" s="81"/>
      <c r="I36" s="81"/>
      <c r="J36" s="65"/>
    </row>
    <row r="37" spans="2:10" ht="13.5" thickBot="1" x14ac:dyDescent="0.35">
      <c r="B37" s="64"/>
      <c r="C37" s="82" t="s">
        <v>110</v>
      </c>
      <c r="D37" s="83"/>
      <c r="H37" s="82" t="s">
        <v>95</v>
      </c>
      <c r="I37" s="83"/>
      <c r="J37" s="65"/>
    </row>
    <row r="38" spans="2:10" ht="13" x14ac:dyDescent="0.3">
      <c r="B38" s="64"/>
      <c r="C38" s="66" t="s">
        <v>111</v>
      </c>
      <c r="D38" s="81"/>
      <c r="H38" s="84" t="s">
        <v>96</v>
      </c>
      <c r="I38" s="81"/>
      <c r="J38" s="65"/>
    </row>
    <row r="39" spans="2:10" ht="13" x14ac:dyDescent="0.3">
      <c r="B39" s="64"/>
      <c r="C39" s="66" t="s">
        <v>97</v>
      </c>
      <c r="H39" s="66" t="s">
        <v>98</v>
      </c>
      <c r="I39" s="81"/>
      <c r="J39" s="65"/>
    </row>
    <row r="40" spans="2:10" x14ac:dyDescent="0.25">
      <c r="B40" s="64"/>
      <c r="G40" s="81"/>
      <c r="H40" s="81"/>
      <c r="I40" s="81"/>
      <c r="J40" s="65"/>
    </row>
    <row r="41" spans="2:10" ht="12.75" customHeight="1" x14ac:dyDescent="0.25">
      <c r="B41" s="64"/>
      <c r="C41" s="108" t="s">
        <v>99</v>
      </c>
      <c r="D41" s="108"/>
      <c r="E41" s="108"/>
      <c r="F41" s="108"/>
      <c r="G41" s="108"/>
      <c r="H41" s="108"/>
      <c r="I41" s="108"/>
      <c r="J41" s="65"/>
    </row>
    <row r="42" spans="2:10" ht="18.75" customHeight="1" thickBot="1" x14ac:dyDescent="0.3">
      <c r="B42" s="85"/>
      <c r="C42" s="86"/>
      <c r="D42" s="86"/>
      <c r="E42" s="86"/>
      <c r="F42" s="86"/>
      <c r="G42" s="86"/>
      <c r="H42" s="86"/>
      <c r="I42" s="86"/>
      <c r="J42" s="87"/>
    </row>
  </sheetData>
  <mergeCells count="3">
    <mergeCell ref="D2:I3"/>
    <mergeCell ref="J2:J3"/>
    <mergeCell ref="C41:I41"/>
  </mergeCells>
  <dataValidations count="1">
    <dataValidation type="whole" operator="greaterThan" allowBlank="1" showInputMessage="1" showErrorMessage="1" errorTitle="DATO ERRADO" error="El valor debe ser diferente de cero" sqref="I18" xr:uid="{D214DA6B-F24A-4D3E-89D0-29F56A96068D}">
      <formula1>1</formula1>
    </dataValidation>
  </dataValidation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63AA7-7CDF-42E5-BE88-1216C160ECCD}">
  <dimension ref="B1:J43"/>
  <sheetViews>
    <sheetView showGridLines="0" topLeftCell="A3" zoomScale="84" zoomScaleNormal="84" zoomScaleSheetLayoutView="100" workbookViewId="0">
      <selection activeCell="D17" sqref="D17"/>
    </sheetView>
  </sheetViews>
  <sheetFormatPr baseColWidth="10" defaultColWidth="11.453125" defaultRowHeight="12.5" x14ac:dyDescent="0.25"/>
  <cols>
    <col min="1" max="1" width="4.453125" style="46" customWidth="1"/>
    <col min="2" max="2" width="11.453125" style="46"/>
    <col min="3" max="3" width="12.81640625" style="46" customWidth="1"/>
    <col min="4" max="4" width="22" style="46" customWidth="1"/>
    <col min="5" max="8" width="11.453125" style="46"/>
    <col min="9" max="9" width="24.81640625" style="46" customWidth="1"/>
    <col min="10" max="10" width="12.54296875" style="46" customWidth="1"/>
    <col min="11" max="11" width="1.81640625" style="46" customWidth="1"/>
    <col min="12" max="16384" width="11.453125" style="46"/>
  </cols>
  <sheetData>
    <row r="1" spans="2:10" ht="18" customHeight="1" thickBot="1" x14ac:dyDescent="0.3"/>
    <row r="2" spans="2:10" ht="19.5" customHeight="1" x14ac:dyDescent="0.25">
      <c r="B2" s="47"/>
      <c r="C2" s="48"/>
      <c r="D2" s="100" t="s">
        <v>100</v>
      </c>
      <c r="E2" s="101"/>
      <c r="F2" s="101"/>
      <c r="G2" s="101"/>
      <c r="H2" s="101"/>
      <c r="I2" s="102"/>
      <c r="J2" s="106" t="s">
        <v>77</v>
      </c>
    </row>
    <row r="3" spans="2:10" ht="15.75" customHeight="1" thickBot="1" x14ac:dyDescent="0.3">
      <c r="B3" s="49"/>
      <c r="C3" s="50"/>
      <c r="D3" s="103"/>
      <c r="E3" s="104"/>
      <c r="F3" s="104"/>
      <c r="G3" s="104"/>
      <c r="H3" s="104"/>
      <c r="I3" s="105"/>
      <c r="J3" s="107"/>
    </row>
    <row r="4" spans="2:10" ht="13" x14ac:dyDescent="0.25">
      <c r="B4" s="49"/>
      <c r="C4" s="50"/>
      <c r="E4" s="52"/>
      <c r="F4" s="52"/>
      <c r="G4" s="52"/>
      <c r="H4" s="52"/>
      <c r="I4" s="53"/>
      <c r="J4" s="54"/>
    </row>
    <row r="5" spans="2:10" ht="13" x14ac:dyDescent="0.25">
      <c r="B5" s="49"/>
      <c r="C5" s="50"/>
      <c r="D5" s="109" t="s">
        <v>101</v>
      </c>
      <c r="E5" s="110"/>
      <c r="F5" s="110"/>
      <c r="G5" s="110"/>
      <c r="H5" s="110"/>
      <c r="I5" s="111"/>
      <c r="J5" s="57" t="s">
        <v>102</v>
      </c>
    </row>
    <row r="6" spans="2:10" ht="13.5" thickBot="1" x14ac:dyDescent="0.3">
      <c r="B6" s="58"/>
      <c r="C6" s="59"/>
      <c r="D6" s="60"/>
      <c r="E6" s="61"/>
      <c r="F6" s="61"/>
      <c r="G6" s="61"/>
      <c r="H6" s="61"/>
      <c r="I6" s="62"/>
      <c r="J6" s="63"/>
    </row>
    <row r="7" spans="2:10" x14ac:dyDescent="0.25">
      <c r="B7" s="64"/>
      <c r="J7" s="65"/>
    </row>
    <row r="8" spans="2:10" x14ac:dyDescent="0.25">
      <c r="B8" s="64"/>
      <c r="J8" s="65"/>
    </row>
    <row r="9" spans="2:10" x14ac:dyDescent="0.25">
      <c r="B9" s="64"/>
      <c r="C9" s="46" t="str">
        <f ca="1">+CONCATENATE("Santiago de Cali, ",TEXT(TODAY(),"MMMM DD YYYY"))</f>
        <v>Santiago de Cali, abril 15 2025</v>
      </c>
      <c r="D9" s="68"/>
      <c r="E9" s="67"/>
      <c r="J9" s="65"/>
    </row>
    <row r="10" spans="2:10" ht="13" x14ac:dyDescent="0.3">
      <c r="B10" s="64"/>
      <c r="C10" s="66"/>
      <c r="J10" s="65"/>
    </row>
    <row r="11" spans="2:10" ht="13" x14ac:dyDescent="0.3">
      <c r="B11" s="64"/>
      <c r="C11" s="66" t="str">
        <f>+'FOR-CSA-018'!C12</f>
        <v>Señores : ESE HOSPITAL PADRE CLEMENTE GIRALDO</v>
      </c>
      <c r="J11" s="65"/>
    </row>
    <row r="12" spans="2:10" ht="13" x14ac:dyDescent="0.3">
      <c r="B12" s="64"/>
      <c r="C12" s="66" t="str">
        <f>+'FOR-CSA-018'!C13</f>
        <v>NIT: 890981182</v>
      </c>
      <c r="J12" s="65"/>
    </row>
    <row r="13" spans="2:10" x14ac:dyDescent="0.25">
      <c r="B13" s="64"/>
      <c r="J13" s="65"/>
    </row>
    <row r="14" spans="2:10" x14ac:dyDescent="0.25">
      <c r="B14" s="64"/>
      <c r="C14" s="46" t="s">
        <v>103</v>
      </c>
      <c r="J14" s="65"/>
    </row>
    <row r="15" spans="2:10" x14ac:dyDescent="0.25">
      <c r="B15" s="64"/>
      <c r="C15" s="69"/>
      <c r="J15" s="65"/>
    </row>
    <row r="16" spans="2:10" ht="13" x14ac:dyDescent="0.3">
      <c r="B16" s="64"/>
      <c r="C16" s="88"/>
      <c r="D16" s="67"/>
      <c r="H16" s="89" t="s">
        <v>80</v>
      </c>
      <c r="I16" s="89" t="s">
        <v>81</v>
      </c>
      <c r="J16" s="65"/>
    </row>
    <row r="17" spans="2:10" ht="13" x14ac:dyDescent="0.3">
      <c r="B17" s="64"/>
      <c r="C17" s="66" t="s">
        <v>109</v>
      </c>
      <c r="D17" s="66"/>
      <c r="E17" s="66"/>
      <c r="F17" s="66"/>
      <c r="H17" s="90">
        <f>+SUM(H18:H23)</f>
        <v>1</v>
      </c>
      <c r="I17" s="91">
        <f>+SUM(I18:I23)</f>
        <v>88633</v>
      </c>
      <c r="J17" s="65"/>
    </row>
    <row r="18" spans="2:10" x14ac:dyDescent="0.25">
      <c r="B18" s="64"/>
      <c r="C18" s="46" t="s">
        <v>83</v>
      </c>
      <c r="H18" s="92">
        <f>+'FOR-CSA-018'!H19</f>
        <v>1</v>
      </c>
      <c r="I18" s="93">
        <v>88633</v>
      </c>
      <c r="J18" s="65"/>
    </row>
    <row r="19" spans="2:10" x14ac:dyDescent="0.25">
      <c r="B19" s="64"/>
      <c r="C19" s="46" t="s">
        <v>84</v>
      </c>
      <c r="H19" s="92">
        <f>+'FOR-CSA-018'!H20</f>
        <v>0</v>
      </c>
      <c r="I19" s="93">
        <f>+'FOR-CSA-018'!I20</f>
        <v>0</v>
      </c>
      <c r="J19" s="65"/>
    </row>
    <row r="20" spans="2:10" x14ac:dyDescent="0.25">
      <c r="B20" s="64"/>
      <c r="C20" s="46" t="s">
        <v>85</v>
      </c>
      <c r="H20" s="92">
        <f>+'FOR-CSA-018'!H21</f>
        <v>0</v>
      </c>
      <c r="I20" s="93">
        <f>+'FOR-CSA-018'!I21</f>
        <v>0</v>
      </c>
      <c r="J20" s="65"/>
    </row>
    <row r="21" spans="2:10" x14ac:dyDescent="0.25">
      <c r="B21" s="64"/>
      <c r="C21" s="46" t="s">
        <v>86</v>
      </c>
      <c r="H21" s="92">
        <f>+'FOR-CSA-018'!H22</f>
        <v>0</v>
      </c>
      <c r="I21" s="93">
        <f>+'FOR-CSA-018'!I22</f>
        <v>0</v>
      </c>
      <c r="J21" s="65"/>
    </row>
    <row r="22" spans="2:10" x14ac:dyDescent="0.25">
      <c r="B22" s="64"/>
      <c r="C22" s="46" t="s">
        <v>87</v>
      </c>
      <c r="H22" s="92">
        <f>+'FOR-CSA-018'!H23</f>
        <v>0</v>
      </c>
      <c r="I22" s="93">
        <f>+'FOR-CSA-018'!I23</f>
        <v>0</v>
      </c>
      <c r="J22" s="65"/>
    </row>
    <row r="23" spans="2:10" x14ac:dyDescent="0.25">
      <c r="B23" s="64"/>
      <c r="C23" s="46" t="s">
        <v>104</v>
      </c>
      <c r="H23" s="92">
        <f>+'FOR-CSA-018'!H24</f>
        <v>0</v>
      </c>
      <c r="I23" s="93">
        <f>+'FOR-CSA-018'!I24</f>
        <v>0</v>
      </c>
      <c r="J23" s="65"/>
    </row>
    <row r="24" spans="2:10" ht="13" x14ac:dyDescent="0.3">
      <c r="B24" s="64"/>
      <c r="C24" s="66" t="s">
        <v>105</v>
      </c>
      <c r="D24" s="66"/>
      <c r="E24" s="66"/>
      <c r="F24" s="66"/>
      <c r="H24" s="90">
        <f>SUM(H18:H23)</f>
        <v>1</v>
      </c>
      <c r="I24" s="91">
        <f>+SUBTOTAL(9,I18:I23)</f>
        <v>88633</v>
      </c>
      <c r="J24" s="65"/>
    </row>
    <row r="25" spans="2:10" ht="13.5" thickBot="1" x14ac:dyDescent="0.35">
      <c r="B25" s="64"/>
      <c r="C25" s="66"/>
      <c r="D25" s="66"/>
      <c r="H25" s="94"/>
      <c r="I25" s="95"/>
      <c r="J25" s="65"/>
    </row>
    <row r="26" spans="2:10" ht="13.5" thickTop="1" x14ac:dyDescent="0.3">
      <c r="B26" s="64"/>
      <c r="C26" s="66"/>
      <c r="D26" s="66"/>
      <c r="H26" s="81"/>
      <c r="I26" s="74"/>
      <c r="J26" s="65"/>
    </row>
    <row r="27" spans="2:10" ht="13" x14ac:dyDescent="0.3">
      <c r="B27" s="64"/>
      <c r="C27" s="66"/>
      <c r="D27" s="66"/>
      <c r="H27" s="81"/>
      <c r="I27" s="74"/>
      <c r="J27" s="65"/>
    </row>
    <row r="28" spans="2:10" ht="13" x14ac:dyDescent="0.3">
      <c r="B28" s="64"/>
      <c r="C28" s="66"/>
      <c r="D28" s="66"/>
      <c r="H28" s="81"/>
      <c r="I28" s="74"/>
      <c r="J28" s="65"/>
    </row>
    <row r="29" spans="2:10" x14ac:dyDescent="0.25">
      <c r="B29" s="64"/>
      <c r="G29" s="81"/>
      <c r="H29" s="81"/>
      <c r="I29" s="81"/>
      <c r="J29" s="65"/>
    </row>
    <row r="30" spans="2:10" ht="13.5" thickBot="1" x14ac:dyDescent="0.35">
      <c r="B30" s="64"/>
      <c r="C30" s="82" t="str">
        <f>+'FOR-CSA-018'!C37</f>
        <v>Oscar Enrique Gonzalez Hincapie</v>
      </c>
      <c r="D30" s="82"/>
      <c r="G30" s="82" t="str">
        <f>+'FOR-CSA-018'!H37</f>
        <v xml:space="preserve">Lizeth Ome </v>
      </c>
      <c r="H30" s="83"/>
      <c r="I30" s="81"/>
      <c r="J30" s="65"/>
    </row>
    <row r="31" spans="2:10" ht="13" x14ac:dyDescent="0.3">
      <c r="B31" s="64"/>
      <c r="C31" s="84" t="str">
        <f>+'FOR-CSA-018'!C38</f>
        <v>Gerente</v>
      </c>
      <c r="D31" s="84"/>
      <c r="G31" s="84" t="str">
        <f>+'FOR-CSA-018'!H38</f>
        <v>Cartera - Cuentas Salud</v>
      </c>
      <c r="H31" s="81"/>
      <c r="I31" s="81"/>
      <c r="J31" s="65"/>
    </row>
    <row r="32" spans="2:10" ht="13" x14ac:dyDescent="0.3">
      <c r="B32" s="64"/>
      <c r="C32" s="84" t="str">
        <f>+'FOR-CSA-018'!C39</f>
        <v>Entidad</v>
      </c>
      <c r="D32" s="84"/>
      <c r="G32" s="84" t="str">
        <f>+'FOR-CSA-018'!H39</f>
        <v>EPS Comfenalco Valle.</v>
      </c>
      <c r="H32" s="81"/>
      <c r="I32" s="81"/>
      <c r="J32" s="65"/>
    </row>
    <row r="33" spans="2:10" ht="13" x14ac:dyDescent="0.3">
      <c r="B33" s="64"/>
      <c r="C33" s="84"/>
      <c r="D33" s="84"/>
      <c r="G33" s="84"/>
      <c r="H33" s="81"/>
      <c r="I33" s="81"/>
      <c r="J33" s="65"/>
    </row>
    <row r="34" spans="2:10" ht="13" x14ac:dyDescent="0.3">
      <c r="B34" s="64"/>
      <c r="C34" s="84"/>
      <c r="D34" s="84"/>
      <c r="G34" s="84"/>
      <c r="H34" s="81"/>
      <c r="I34" s="81"/>
      <c r="J34" s="65"/>
    </row>
    <row r="35" spans="2:10" ht="14" x14ac:dyDescent="0.25">
      <c r="B35" s="64"/>
      <c r="C35" s="112" t="s">
        <v>106</v>
      </c>
      <c r="D35" s="112"/>
      <c r="E35" s="112"/>
      <c r="F35" s="112"/>
      <c r="G35" s="112"/>
      <c r="H35" s="112"/>
      <c r="I35" s="112"/>
      <c r="J35" s="65"/>
    </row>
    <row r="36" spans="2:10" ht="13" x14ac:dyDescent="0.3">
      <c r="B36" s="64"/>
      <c r="C36" s="84"/>
      <c r="D36" s="84"/>
      <c r="G36" s="84"/>
      <c r="H36" s="81"/>
      <c r="I36" s="81"/>
      <c r="J36" s="65"/>
    </row>
    <row r="37" spans="2:10" ht="18.75" customHeight="1" thickBot="1" x14ac:dyDescent="0.3">
      <c r="B37" s="85"/>
      <c r="C37" s="86"/>
      <c r="D37" s="86"/>
      <c r="E37" s="86"/>
      <c r="F37" s="86"/>
      <c r="G37" s="83"/>
      <c r="H37" s="83"/>
      <c r="I37" s="83"/>
      <c r="J37" s="87"/>
    </row>
    <row r="43" spans="2:10" ht="14.5" x14ac:dyDescent="0.35">
      <c r="D43"/>
    </row>
  </sheetData>
  <mergeCells count="4">
    <mergeCell ref="D2:I3"/>
    <mergeCell ref="J2:J3"/>
    <mergeCell ref="D5:I5"/>
    <mergeCell ref="C35:I35"/>
  </mergeCells>
  <dataValidations count="1">
    <dataValidation type="whole" operator="greaterThan" allowBlank="1" showInputMessage="1" showErrorMessage="1" errorTitle="DATO ERRADO" error="El valor debe ser diferente de cero" sqref="I18" xr:uid="{B7227091-47E4-4AD4-B009-B4817043E31C}">
      <formula1>1</formula1>
    </dataValidation>
  </dataValidation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HOSPITAL - Apoyo02</dc:creator>
  <cp:lastModifiedBy>Neyla Lizeth Ome Guamanga</cp:lastModifiedBy>
  <cp:lastPrinted>2025-04-15T17:02:23Z</cp:lastPrinted>
  <dcterms:created xsi:type="dcterms:W3CDTF">2024-08-22T18:33:59Z</dcterms:created>
  <dcterms:modified xsi:type="dcterms:W3CDTF">2025-04-15T17:02:36Z</dcterms:modified>
</cp:coreProperties>
</file>